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164
	-Katarzyna Wałdoch-Dworak
_Oznaczono jako zakończoną_
	-Katarzyna Wałdoch-Dworak
_Otwarto ponownie_
Dzień dobry,
w załączniku wysyłam kalkulator zapotrzebowania do edycji bo widzę, że ktoś
pozmieniał rubryki w wersji internetowej i przez to były błędy.
Pozdrawiam serdecznie
pon., 21 gru 2020 o 10:01 Katarzyna Wałdoch-Dworak (Arkusze Google) &lt;
	-Dietetyk Magia Diety
NIestety nie mogę wysłać bezpośredniego maila do Pani a jedynie komentarz, proszę o wiadomość na biuro@magia-diety.pl jeśli ma wysłać kalkulator w formie edytowalnej.
	-Dietetyk Magia Diety
----
84
	-Żaneta
_Oznaczono jako zakończoną_
	-Żaneta
_Otwarto ponownie_
	-Żaneta
84
	-Żaneta
_Oznaczono jako zakończoną_
	-Żaneta
_Otwarto ponownie_
Dzień dobry,
w załączniku wysyłam kalkulator zapotrzebowania do edycji bo widzę, że ktoś
pozmieniał rubryki w wersji internetowej i przez to były błędy.
Pozdrawiam serdecznie
niedz., 20 gru 2020 o 23:22 Żaneta (Arkusze Google) &lt;
	-Dietetyk Magia Diety
NIestety nie mogę wysłać bezpośredniego maila do Pani a jedynie komentarz, proszę o wiadomość na biuro@magia-diety.pl jeśli ma wysłać kalkulator w formie edytowalnej.
	-Dietetyk Magia Diety</t>
      </text>
    </comment>
  </commentList>
</comments>
</file>

<file path=xl/sharedStrings.xml><?xml version="1.0" encoding="utf-8"?>
<sst xmlns="http://schemas.openxmlformats.org/spreadsheetml/2006/main" count="27" uniqueCount="23">
  <si>
    <t>POBIERZ PLIK NA SWOJE URZĄDZENIE (PLIK-&gt; POBIERZ) I WYPEŁNIJ TE 3 POLA SWOIMI PARAMETRAMI KASUJĄC OBECNE LICZBY:</t>
  </si>
  <si>
    <t>Aktualna masa ciała</t>
  </si>
  <si>
    <t>Wzrost [m]</t>
  </si>
  <si>
    <t>Wiek</t>
  </si>
  <si>
    <t>TWOJE WYNIKI (NIE ZMIENIAJ NIC PONIŻEJ)</t>
  </si>
  <si>
    <t>Obecne BMI [kg/m2]</t>
  </si>
  <si>
    <t>Prawidłowa masa ciała [kg]</t>
  </si>
  <si>
    <t>norma 18,5-24,9</t>
  </si>
  <si>
    <t>od</t>
  </si>
  <si>
    <t>do</t>
  </si>
  <si>
    <t>Podstawowe zapotrzebowanie energetyczne [kcal]</t>
  </si>
  <si>
    <t>Kobieta</t>
  </si>
  <si>
    <t>Mężczyzna</t>
  </si>
  <si>
    <t>WYBIERZ TYLE KCAL JADŁOSPISU</t>
  </si>
  <si>
    <t>jeśli chcesz utrzymać masę ciała:</t>
  </si>
  <si>
    <t>jeśli chcesz schudnąć:</t>
  </si>
  <si>
    <t>Aktywność fizyczna</t>
  </si>
  <si>
    <t>Niska (praca siedząca, prace domowe) - przeczytaj uwagę pod tabelą</t>
  </si>
  <si>
    <t>Umiarkowana (praca siedząca, prace domowe, 30-60min lekkiego ruchu)</t>
  </si>
  <si>
    <t>Umiarkowana (prace domowe, kilka razy w tygodniu godzinny trening lub praca aktywna)</t>
  </si>
  <si>
    <t>Wysoka (dużo ruchu, codziennie godzinny trening lub bardzo aktywna praca)</t>
  </si>
  <si>
    <t>Bardzo wysoka aktywność (codzienne treningi + praca fizyczna)</t>
  </si>
  <si>
    <r>
      <rPr>
        <b/>
      </rPr>
      <t>Nie wybieraj kaloryczności niższej niż Twoje podstawowe zapotrzebowanie energetyczne, dieta powinna mieć co najmniej 100 kcal więcej niż podstawowe zapotrzebowanie</t>
    </r>
    <r>
      <t xml:space="preserve"> nawet jeśli kalkulator wskaże inaczej.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</si>
</sst>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2.0"/>
      <color rgb="FF000000"/>
      <name val="Arial"/>
    </font>
    <font>
      <b/>
      <color rgb="FF000000"/>
      <name val="Arial"/>
    </font>
    <font>
      <b/>
      <sz val="18.0"/>
      <color theme="1"/>
      <name val="Arial"/>
    </font>
    <font>
      <b/>
      <color theme="1"/>
      <name val="Arial"/>
    </font>
    <font>
      <color theme="1"/>
      <name val="Arial"/>
    </font>
    <font>
      <b/>
      <sz val="12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6AA84F"/>
        <bgColor rgb="FF6AA84F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C27BA0"/>
        <bgColor rgb="FFC27BA0"/>
      </patternFill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</fills>
  <borders count="1">
    <border/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bottom" wrapText="1"/>
    </xf>
    <xf borderId="0" fillId="3" fontId="2" numFmtId="0" xfId="0" applyAlignment="1" applyFill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3" numFmtId="0" xfId="0" applyAlignment="1" applyFont="1">
      <alignment horizontal="center" readingOrder="0"/>
    </xf>
    <xf borderId="0" fillId="5" fontId="2" numFmtId="0" xfId="0" applyAlignment="1" applyFill="1" applyFont="1">
      <alignment horizontal="center" readingOrder="0"/>
    </xf>
    <xf borderId="0" fillId="5" fontId="4" numFmtId="0" xfId="0" applyAlignment="1" applyFont="1">
      <alignment horizontal="center" readingOrder="0"/>
    </xf>
    <xf borderId="0" fillId="6" fontId="4" numFmtId="2" xfId="0" applyAlignment="1" applyFill="1" applyFont="1" applyNumberFormat="1">
      <alignment horizontal="center"/>
    </xf>
    <xf borderId="0" fillId="6" fontId="4" numFmtId="2" xfId="0" applyAlignment="1" applyFont="1" applyNumberFormat="1">
      <alignment horizontal="center" readingOrder="0"/>
    </xf>
    <xf borderId="0" fillId="6" fontId="5" numFmtId="0" xfId="0" applyAlignment="1" applyFont="1">
      <alignment horizontal="center"/>
    </xf>
    <xf borderId="0" fillId="2" fontId="6" numFmtId="0" xfId="0" applyAlignment="1" applyFont="1">
      <alignment horizontal="center" readingOrder="0" shrinkToFit="0" wrapText="1"/>
    </xf>
    <xf borderId="0" fillId="3" fontId="4" numFmtId="0" xfId="0" applyAlignment="1" applyFont="1">
      <alignment horizontal="center" readingOrder="0"/>
    </xf>
    <xf borderId="0" fillId="7" fontId="4" numFmtId="0" xfId="0" applyAlignment="1" applyFill="1" applyFont="1">
      <alignment horizontal="center" readingOrder="0" shrinkToFit="0" wrapText="1"/>
    </xf>
    <xf borderId="0" fillId="7" fontId="5" numFmtId="1" xfId="0" applyAlignment="1" applyFont="1" applyNumberFormat="1">
      <alignment horizontal="center" readingOrder="0"/>
    </xf>
    <xf borderId="0" fillId="7" fontId="0" numFmtId="1" xfId="0" applyAlignment="1" applyFont="1" applyNumberFormat="1">
      <alignment horizontal="center"/>
    </xf>
    <xf borderId="0" fillId="3" fontId="4" numFmtId="0" xfId="0" applyAlignment="1" applyFont="1">
      <alignment horizontal="center" readingOrder="0" shrinkToFit="0" wrapText="1"/>
    </xf>
    <xf borderId="0" fillId="3" fontId="5" numFmtId="1" xfId="0" applyAlignment="1" applyFont="1" applyNumberFormat="1">
      <alignment horizontal="center" readingOrder="0"/>
    </xf>
    <xf borderId="0" fillId="3" fontId="0" numFmtId="1" xfId="0" applyAlignment="1" applyFont="1" applyNumberFormat="1">
      <alignment horizontal="center"/>
    </xf>
    <xf borderId="0" fillId="3" fontId="5" numFmtId="0" xfId="0" applyAlignment="1" applyFont="1">
      <alignment horizontal="center" readingOrder="0"/>
    </xf>
    <xf borderId="0" fillId="7" fontId="5" numFmtId="0" xfId="0" applyAlignment="1" applyFont="1">
      <alignment horizontal="center" readingOrder="0"/>
    </xf>
    <xf borderId="0" fillId="0" fontId="5" numFmtId="0" xfId="0" applyAlignment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B6D7A8"/>
          <bgColor rgb="FFB6D7A8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0.14"/>
    <col customWidth="1" min="2" max="2" width="30.86"/>
    <col customWidth="1" min="3" max="3" width="30.0"/>
    <col customWidth="1" min="4" max="4" width="22.71"/>
    <col customWidth="1" min="5" max="5" width="24.57"/>
  </cols>
  <sheetData>
    <row r="1">
      <c r="A1" s="1" t="s">
        <v>0</v>
      </c>
    </row>
    <row r="2">
      <c r="A2" s="2" t="s">
        <v>1</v>
      </c>
      <c r="B2" s="2" t="s">
        <v>2</v>
      </c>
      <c r="C2" s="2" t="s">
        <v>3</v>
      </c>
    </row>
    <row r="3">
      <c r="A3" s="3">
        <v>72.0</v>
      </c>
      <c r="B3" s="3">
        <v>1.67</v>
      </c>
      <c r="C3" s="3">
        <v>40.0</v>
      </c>
    </row>
    <row r="4">
      <c r="A4" s="4"/>
      <c r="B4" s="4"/>
      <c r="C4" s="4"/>
    </row>
    <row r="5">
      <c r="A5" s="4" t="s">
        <v>4</v>
      </c>
    </row>
    <row r="6">
      <c r="A6" s="5" t="s">
        <v>5</v>
      </c>
      <c r="B6" s="6" t="s">
        <v>6</v>
      </c>
    </row>
    <row r="7">
      <c r="A7" s="6" t="s">
        <v>7</v>
      </c>
      <c r="B7" s="6" t="s">
        <v>8</v>
      </c>
      <c r="C7" s="6" t="s">
        <v>9</v>
      </c>
    </row>
    <row r="8">
      <c r="A8" s="7">
        <f>A3/(B3*B3)</f>
        <v>25.81663021</v>
      </c>
      <c r="B8" s="8">
        <f>(B3*B3)*18.5</f>
        <v>51.59465</v>
      </c>
      <c r="C8" s="7">
        <f>(B3*B3)*24.9</f>
        <v>69.44361</v>
      </c>
    </row>
    <row r="11">
      <c r="A11" s="6" t="s">
        <v>10</v>
      </c>
    </row>
    <row r="12">
      <c r="A12" s="6" t="s">
        <v>11</v>
      </c>
      <c r="B12" s="6" t="s">
        <v>12</v>
      </c>
    </row>
    <row r="13">
      <c r="A13" s="9">
        <f>((10*A3)+(6.25*B3*100)-(5*C3))-161</f>
        <v>1402.75</v>
      </c>
      <c r="B13" s="9">
        <f>((10*A3)+(6.25*B3*100)-(5*C3))+5</f>
        <v>1568.75</v>
      </c>
    </row>
    <row r="15">
      <c r="A15" s="4" t="s">
        <v>13</v>
      </c>
    </row>
    <row r="16">
      <c r="A16" s="10" t="s">
        <v>14</v>
      </c>
      <c r="D16" s="10" t="s">
        <v>15</v>
      </c>
    </row>
    <row r="17">
      <c r="A17" s="11" t="s">
        <v>16</v>
      </c>
      <c r="B17" s="11" t="s">
        <v>11</v>
      </c>
      <c r="C17" s="11" t="s">
        <v>12</v>
      </c>
      <c r="D17" s="11" t="s">
        <v>11</v>
      </c>
      <c r="E17" s="11" t="s">
        <v>12</v>
      </c>
    </row>
    <row r="18">
      <c r="A18" s="12" t="s">
        <v>17</v>
      </c>
      <c r="B18" s="13">
        <f t="shared" ref="B18:C18" si="1">A13*1.4</f>
        <v>1963.85</v>
      </c>
      <c r="C18" s="14">
        <f t="shared" si="1"/>
        <v>2196.25</v>
      </c>
      <c r="D18" s="13">
        <f t="shared" ref="D18:E18" si="2">(A13*1.4)-500</f>
        <v>1463.85</v>
      </c>
      <c r="E18" s="14">
        <f t="shared" si="2"/>
        <v>1696.25</v>
      </c>
    </row>
    <row r="19">
      <c r="A19" s="15" t="s">
        <v>18</v>
      </c>
      <c r="B19" s="16">
        <f t="shared" ref="B19:C19" si="3">A13*1.5</f>
        <v>2104.125</v>
      </c>
      <c r="C19" s="17">
        <f t="shared" si="3"/>
        <v>2353.125</v>
      </c>
      <c r="D19" s="16">
        <f t="shared" ref="D19:E19" si="4">(A13*1.5)-550</f>
        <v>1554.125</v>
      </c>
      <c r="E19" s="17">
        <f t="shared" si="4"/>
        <v>1803.125</v>
      </c>
    </row>
    <row r="20">
      <c r="A20" s="12" t="s">
        <v>19</v>
      </c>
      <c r="B20" s="13">
        <f t="shared" ref="B20:C20" si="5">A13*1.7</f>
        <v>2384.675</v>
      </c>
      <c r="C20" s="14">
        <f t="shared" si="5"/>
        <v>2666.875</v>
      </c>
      <c r="D20" s="13">
        <f t="shared" ref="D20:E20" si="6">(A13*1.7)-650</f>
        <v>1734.675</v>
      </c>
      <c r="E20" s="14">
        <f t="shared" si="6"/>
        <v>2016.875</v>
      </c>
    </row>
    <row r="21">
      <c r="A21" s="15" t="s">
        <v>20</v>
      </c>
      <c r="B21" s="16">
        <f t="shared" ref="B21:C21" si="7">A13*1.9</f>
        <v>2665.225</v>
      </c>
      <c r="C21" s="16">
        <f t="shared" si="7"/>
        <v>2980.625</v>
      </c>
      <c r="D21" s="16">
        <f t="shared" ref="D21:E21" si="8">(A13*1.9)-650</f>
        <v>2015.225</v>
      </c>
      <c r="E21" s="16">
        <f t="shared" si="8"/>
        <v>2330.625</v>
      </c>
    </row>
    <row r="22">
      <c r="A22" s="15" t="s">
        <v>21</v>
      </c>
      <c r="B22" s="18">
        <f t="shared" ref="B22:C22" si="9">A13*2.1</f>
        <v>2945.775</v>
      </c>
      <c r="C22" s="18">
        <f t="shared" si="9"/>
        <v>3294.375</v>
      </c>
      <c r="D22" s="19">
        <f t="shared" ref="D22:E22" si="10">(A13*2.1)-650</f>
        <v>2295.775</v>
      </c>
      <c r="E22" s="19">
        <f t="shared" si="10"/>
        <v>2644.375</v>
      </c>
    </row>
    <row r="24">
      <c r="A24" s="20" t="s">
        <v>22</v>
      </c>
    </row>
  </sheetData>
  <mergeCells count="8">
    <mergeCell ref="A1:C1"/>
    <mergeCell ref="A5:C5"/>
    <mergeCell ref="B6:C6"/>
    <mergeCell ref="A11:B11"/>
    <mergeCell ref="A15:E15"/>
    <mergeCell ref="A16:C16"/>
    <mergeCell ref="D16:E16"/>
    <mergeCell ref="A24:K24"/>
  </mergeCells>
  <conditionalFormatting sqref="D16:E21">
    <cfRule type="notContainsBlanks" dxfId="0" priority="1">
      <formula>LEN(TRIM(D16))&gt;0</formula>
    </cfRule>
  </conditionalFormatting>
  <conditionalFormatting sqref="A16:C21">
    <cfRule type="notContainsBlanks" dxfId="1" priority="2">
      <formula>LEN(TRIM(A16))&gt;0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  <legacyDrawing r:id="rId3"/>
</worksheet>
</file>